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<sst xmlns="http://schemas.openxmlformats.org/spreadsheetml/2006/main" count="139" uniqueCount="59">
  <si>
    <t>Tree Species</t>
  </si>
  <si>
    <t>Engelmann's Spruce</t>
  </si>
  <si>
    <t>Subalpine Fir</t>
  </si>
  <si>
    <t>Lodgepole Pine</t>
  </si>
  <si>
    <t>Total</t>
  </si>
  <si>
    <t>Density (number/m^2)</t>
  </si>
  <si>
    <t>Total Density</t>
  </si>
  <si>
    <t>Standard Deviation</t>
  </si>
  <si>
    <t>&gt; 1 m</t>
  </si>
  <si>
    <t>1 - 3 m</t>
  </si>
  <si>
    <t>3 - 6 m</t>
  </si>
  <si>
    <t>&lt; 6 m</t>
  </si>
  <si>
    <t>Quarter 1</t>
  </si>
  <si>
    <t>Quarter 2</t>
  </si>
  <si>
    <t>Quarter 3</t>
  </si>
  <si>
    <t>Quarter 4</t>
  </si>
  <si>
    <t>Stems/ Quarter 1</t>
  </si>
  <si>
    <t>Stems/ Quarter 2</t>
  </si>
  <si>
    <t>Stems/ Quarter 3</t>
  </si>
  <si>
    <t xml:space="preserve"> </t>
  </si>
  <si>
    <t>Stems/ Quarter 4</t>
  </si>
  <si>
    <t>Stems/ Half 1</t>
  </si>
  <si>
    <t>Stems/ Half 2</t>
  </si>
  <si>
    <t>Tree Heights</t>
  </si>
  <si>
    <t>Density (number/ m^2)</t>
  </si>
  <si>
    <t>Site 1 - Tim's Group</t>
  </si>
  <si>
    <t>TransitionZone: 400 m^2</t>
  </si>
  <si>
    <t>Site 2 - Gwen's Group</t>
  </si>
  <si>
    <t>Below Treeline: 200 m^2</t>
  </si>
  <si>
    <t>Below Treeline - 200 m^2</t>
  </si>
  <si>
    <t>Site Comparisons</t>
  </si>
  <si>
    <t>Trans Zone Site 1</t>
  </si>
  <si>
    <t>Trans Zone Site 2</t>
  </si>
  <si>
    <t>Below treeline Site 1</t>
  </si>
  <si>
    <t>&lt; 1 m</t>
  </si>
  <si>
    <t>Tallest</t>
  </si>
  <si>
    <t>Shortest</t>
  </si>
  <si>
    <t>Average</t>
  </si>
  <si>
    <t>Half 2</t>
  </si>
  <si>
    <t>Half 1</t>
  </si>
  <si>
    <t>10,550 ft</t>
  </si>
  <si>
    <t>10,450 ft</t>
  </si>
  <si>
    <t>Elevation</t>
  </si>
  <si>
    <t>Aspect</t>
  </si>
  <si>
    <t>Slope</t>
  </si>
  <si>
    <t>South facing</t>
  </si>
  <si>
    <t>15</t>
  </si>
  <si>
    <t>Southeast facing</t>
  </si>
  <si>
    <t>5</t>
  </si>
  <si>
    <t>Richness</t>
  </si>
  <si>
    <t>Total Density for Top</t>
  </si>
  <si>
    <t>ES</t>
  </si>
  <si>
    <t>SAF</t>
  </si>
  <si>
    <t>LP</t>
  </si>
  <si>
    <t>Total Density for Bottom</t>
  </si>
  <si>
    <t>6 - 9m</t>
  </si>
  <si>
    <t>3</t>
  </si>
  <si>
    <t>clumped</t>
  </si>
  <si>
    <t>uniform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</si>
</sst>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49" fontId="1" fillId="2" borderId="0" xfId="0" applyNumberFormat="1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49" fontId="1" fillId="2" borderId="4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9"/>
  <sheetViews>
    <sheetView tabSelected="1" workbookViewId="0" topLeftCell="A4">
      <selection activeCell="L9" sqref="L9"/>
    </sheetView>
  </sheetViews>
  <sheetFormatPr defaultColWidth="9.140625" defaultRowHeight="12.75"/>
  <cols>
    <col min="1" max="1" width="16.00390625" style="0" customWidth="1"/>
    <col min="2" max="2" width="11.28125" style="4" customWidth="1"/>
    <col min="3" max="3" width="9.28125" style="0" customWidth="1"/>
    <col min="4" max="4" width="16.421875" style="0" customWidth="1"/>
    <col min="5" max="5" width="9.28125" style="0" customWidth="1"/>
    <col min="6" max="6" width="9.7109375" style="0" customWidth="1"/>
    <col min="7" max="7" width="5.7109375" style="0" customWidth="1"/>
    <col min="8" max="8" width="9.421875" style="0" customWidth="1"/>
    <col min="9" max="9" width="8.28125" style="0" customWidth="1"/>
    <col min="10" max="10" width="10.421875" style="0" customWidth="1"/>
    <col min="12" max="12" width="24.57421875" style="0" bestFit="1" customWidth="1"/>
  </cols>
  <sheetData>
    <row r="5" spans="3:6" ht="12.75">
      <c r="C5" t="s">
        <v>42</v>
      </c>
      <c r="D5" t="s">
        <v>43</v>
      </c>
      <c r="E5" t="s">
        <v>44</v>
      </c>
      <c r="F5" t="s">
        <v>49</v>
      </c>
    </row>
    <row r="6" spans="1:6" s="3" customFormat="1" ht="12.75">
      <c r="A6" s="2" t="s">
        <v>26</v>
      </c>
      <c r="B6" s="4"/>
      <c r="C6" s="3" t="s">
        <v>40</v>
      </c>
      <c r="D6" s="3" t="s">
        <v>45</v>
      </c>
      <c r="E6" s="3" t="s">
        <v>46</v>
      </c>
      <c r="F6" s="3" t="s">
        <v>56</v>
      </c>
    </row>
    <row r="7" spans="1:2" s="3" customFormat="1" ht="12.75">
      <c r="A7" s="2" t="s">
        <v>25</v>
      </c>
      <c r="B7" s="4"/>
    </row>
    <row r="8" spans="2:10" s="6" customFormat="1" ht="26.25" customHeight="1">
      <c r="B8" s="7" t="s">
        <v>0</v>
      </c>
      <c r="C8" s="8" t="s">
        <v>16</v>
      </c>
      <c r="D8" s="8" t="s">
        <v>17</v>
      </c>
      <c r="E8" s="8" t="s">
        <v>18</v>
      </c>
      <c r="F8" s="8" t="s">
        <v>20</v>
      </c>
      <c r="G8" s="8" t="s">
        <v>4</v>
      </c>
      <c r="H8" s="8" t="s">
        <v>24</v>
      </c>
      <c r="I8" s="8" t="s">
        <v>6</v>
      </c>
      <c r="J8" s="9" t="s">
        <v>7</v>
      </c>
    </row>
    <row r="9" spans="2:10" ht="25.5">
      <c r="B9" s="10" t="s">
        <v>1</v>
      </c>
      <c r="C9" s="11">
        <v>3</v>
      </c>
      <c r="D9" s="11">
        <v>21</v>
      </c>
      <c r="E9" s="11">
        <v>40</v>
      </c>
      <c r="F9" s="11">
        <v>16</v>
      </c>
      <c r="G9" s="11">
        <f>SUM(C9:F9)</f>
        <v>80</v>
      </c>
      <c r="H9" s="11">
        <f>G9/400</f>
        <v>0.2</v>
      </c>
      <c r="I9" s="11">
        <f>108/400</f>
        <v>0.27</v>
      </c>
      <c r="J9" s="12">
        <f>STDEV(C9:F9)</f>
        <v>15.340577998671801</v>
      </c>
    </row>
    <row r="10" spans="2:10" ht="25.5">
      <c r="B10" s="10" t="s">
        <v>2</v>
      </c>
      <c r="C10" s="11">
        <v>9</v>
      </c>
      <c r="D10" s="11">
        <v>3</v>
      </c>
      <c r="E10" s="11">
        <v>5</v>
      </c>
      <c r="F10" s="11">
        <v>10</v>
      </c>
      <c r="G10" s="11">
        <f>SUM(C10:F10)</f>
        <v>27</v>
      </c>
      <c r="H10" s="11">
        <f>27/400</f>
        <v>0.0675</v>
      </c>
      <c r="I10" s="11"/>
      <c r="J10" s="12">
        <f>STDEV(C10:F10)</f>
        <v>3.304037933599835</v>
      </c>
    </row>
    <row r="11" spans="2:10" ht="25.5">
      <c r="B11" s="13" t="s">
        <v>3</v>
      </c>
      <c r="C11" s="14"/>
      <c r="D11" s="14"/>
      <c r="E11" s="14"/>
      <c r="F11" s="14">
        <v>1</v>
      </c>
      <c r="G11" s="14">
        <v>1</v>
      </c>
      <c r="H11" s="14">
        <f>1/4000</f>
        <v>0.00025</v>
      </c>
      <c r="I11" s="14"/>
      <c r="J11" s="15"/>
    </row>
    <row r="13" spans="1:12" ht="38.25">
      <c r="A13" s="6"/>
      <c r="B13" s="7" t="s">
        <v>23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4</v>
      </c>
      <c r="H13" s="19" t="s">
        <v>7</v>
      </c>
      <c r="L13" t="s">
        <v>50</v>
      </c>
    </row>
    <row r="14" spans="2:13" ht="12.75">
      <c r="B14" s="17" t="s">
        <v>34</v>
      </c>
      <c r="C14" s="11">
        <v>3</v>
      </c>
      <c r="D14" s="11">
        <v>5</v>
      </c>
      <c r="E14" s="11">
        <v>4</v>
      </c>
      <c r="F14" s="21">
        <v>6</v>
      </c>
      <c r="G14" s="11">
        <f>SUM(C14:F14)</f>
        <v>18</v>
      </c>
      <c r="H14" s="12">
        <f>STDEV(C14:F14)</f>
        <v>1.2909944487358056</v>
      </c>
      <c r="J14" t="s">
        <v>51</v>
      </c>
      <c r="K14">
        <f>AVERAGE(H9,H23)*100</f>
        <v>16.875</v>
      </c>
      <c r="L14">
        <f>AVERAGE(I9,I23)*100</f>
        <v>24.25</v>
      </c>
      <c r="M14" t="s">
        <v>57</v>
      </c>
    </row>
    <row r="15" spans="2:11" ht="12.75">
      <c r="B15" s="17" t="s">
        <v>9</v>
      </c>
      <c r="C15" s="11">
        <v>4</v>
      </c>
      <c r="D15" s="11">
        <v>6</v>
      </c>
      <c r="E15" s="11">
        <v>9</v>
      </c>
      <c r="F15" s="21">
        <v>11</v>
      </c>
      <c r="G15" s="11">
        <f>SUM(C15:F15)</f>
        <v>30</v>
      </c>
      <c r="H15" s="12">
        <f>STDEV(C15:F15)</f>
        <v>3.1091263510296048</v>
      </c>
      <c r="J15" t="s">
        <v>52</v>
      </c>
      <c r="K15">
        <f>AVERAGE(H10,H24)*100</f>
        <v>6.75</v>
      </c>
    </row>
    <row r="16" spans="2:11" ht="12.75">
      <c r="B16" s="17" t="s">
        <v>10</v>
      </c>
      <c r="C16" s="21">
        <v>2</v>
      </c>
      <c r="D16" s="11">
        <v>10</v>
      </c>
      <c r="E16" s="11">
        <v>14</v>
      </c>
      <c r="F16" s="21">
        <v>15</v>
      </c>
      <c r="G16" s="11">
        <v>1</v>
      </c>
      <c r="H16" s="12">
        <f>STDEV(H14:H15)</f>
        <v>1.2856133972035422</v>
      </c>
      <c r="J16" t="s">
        <v>53</v>
      </c>
      <c r="K16">
        <f>AVERAGE(H11,H25)*100</f>
        <v>0.025</v>
      </c>
    </row>
    <row r="17" spans="2:8" ht="12.75">
      <c r="B17" s="18" t="s">
        <v>55</v>
      </c>
      <c r="C17" s="14">
        <v>3</v>
      </c>
      <c r="D17" s="14">
        <v>3</v>
      </c>
      <c r="E17" s="14">
        <v>7</v>
      </c>
      <c r="F17" s="14">
        <v>6</v>
      </c>
      <c r="G17" s="14">
        <f>SUM(C17:F17)</f>
        <v>19</v>
      </c>
      <c r="H17" s="15">
        <f>STDEV(C17:G17)</f>
        <v>6.618156843109719</v>
      </c>
    </row>
    <row r="18" spans="1:9" ht="38.25">
      <c r="A18" s="22"/>
      <c r="B18" s="23" t="s">
        <v>23</v>
      </c>
      <c r="C18" s="24" t="s">
        <v>12</v>
      </c>
      <c r="D18" s="24" t="s">
        <v>13</v>
      </c>
      <c r="E18" s="24" t="s">
        <v>14</v>
      </c>
      <c r="F18" s="24" t="s">
        <v>15</v>
      </c>
      <c r="G18" s="24"/>
      <c r="H18" s="25" t="s">
        <v>7</v>
      </c>
      <c r="I18" s="26"/>
    </row>
    <row r="19" spans="1:9" ht="12.75">
      <c r="A19" s="26"/>
      <c r="B19" s="27" t="s">
        <v>35</v>
      </c>
      <c r="C19" s="28">
        <v>8.8</v>
      </c>
      <c r="D19" s="28">
        <v>9</v>
      </c>
      <c r="E19" s="28"/>
      <c r="F19" s="28"/>
      <c r="G19" s="28"/>
      <c r="H19" s="29">
        <f>STDEV(C19:F19)</f>
        <v>0.1414213562372452</v>
      </c>
      <c r="I19" s="26"/>
    </row>
    <row r="20" spans="1:9" s="3" customFormat="1" ht="12.75">
      <c r="A20" s="26"/>
      <c r="B20" s="27" t="s">
        <v>36</v>
      </c>
      <c r="C20" s="28">
        <v>1.2</v>
      </c>
      <c r="D20" s="28">
        <v>1.5</v>
      </c>
      <c r="E20" s="28"/>
      <c r="F20" s="28"/>
      <c r="G20" s="28"/>
      <c r="H20" s="29">
        <f>STDEV(C20:F20)</f>
        <v>0.21213203435596303</v>
      </c>
      <c r="I20" s="30"/>
    </row>
    <row r="21" spans="1:9" s="3" customFormat="1" ht="12.75">
      <c r="A21" s="26"/>
      <c r="B21" s="27" t="s">
        <v>37</v>
      </c>
      <c r="C21" s="28">
        <v>6.7</v>
      </c>
      <c r="D21" s="28">
        <v>6</v>
      </c>
      <c r="E21" s="28"/>
      <c r="F21" s="28"/>
      <c r="G21" s="28">
        <f>AVERAGE(C21:F21)</f>
        <v>6.35</v>
      </c>
      <c r="H21" s="29">
        <f>STDEV(C21:F21)</f>
        <v>0.49497474683058784</v>
      </c>
      <c r="I21" s="30"/>
    </row>
    <row r="22" spans="1:10" s="6" customFormat="1" ht="26.25" customHeight="1">
      <c r="A22"/>
      <c r="B22" s="7" t="s">
        <v>0</v>
      </c>
      <c r="C22" s="8" t="s">
        <v>16</v>
      </c>
      <c r="D22" s="8" t="s">
        <v>17</v>
      </c>
      <c r="E22" s="8" t="s">
        <v>18</v>
      </c>
      <c r="F22" s="8" t="s">
        <v>20</v>
      </c>
      <c r="G22" s="8" t="s">
        <v>4</v>
      </c>
      <c r="H22" s="8" t="s">
        <v>24</v>
      </c>
      <c r="I22" s="8" t="s">
        <v>6</v>
      </c>
      <c r="J22" s="9" t="s">
        <v>7</v>
      </c>
    </row>
    <row r="23" spans="2:10" ht="25.5">
      <c r="B23" s="10" t="s">
        <v>1</v>
      </c>
      <c r="C23" s="11">
        <v>13</v>
      </c>
      <c r="D23" s="11">
        <v>13</v>
      </c>
      <c r="E23" s="11">
        <v>14</v>
      </c>
      <c r="F23" s="21">
        <v>15</v>
      </c>
      <c r="G23" s="11">
        <f>SUM(C23:F23)</f>
        <v>55</v>
      </c>
      <c r="H23" s="11">
        <f>G23/400</f>
        <v>0.1375</v>
      </c>
      <c r="I23" s="11">
        <f>(G23+G24+G25)/400</f>
        <v>0.215</v>
      </c>
      <c r="J23" s="12">
        <f>STDEV(C23:F23)</f>
        <v>0.9574271077563381</v>
      </c>
    </row>
    <row r="24" spans="2:10" ht="25.5">
      <c r="B24" s="10" t="s">
        <v>2</v>
      </c>
      <c r="C24" s="11">
        <v>4</v>
      </c>
      <c r="D24" s="11">
        <v>5</v>
      </c>
      <c r="E24" s="11">
        <v>11</v>
      </c>
      <c r="F24" s="21">
        <v>11</v>
      </c>
      <c r="G24" s="11">
        <f>SUM(C24:F24)</f>
        <v>31</v>
      </c>
      <c r="H24" s="11">
        <f>27/400</f>
        <v>0.0675</v>
      </c>
      <c r="I24" s="11"/>
      <c r="J24" s="12">
        <f>STDEV(C24:F24)</f>
        <v>3.774917217635375</v>
      </c>
    </row>
    <row r="25" spans="2:10" ht="25.5">
      <c r="B25" s="13" t="s">
        <v>3</v>
      </c>
      <c r="C25" s="14"/>
      <c r="D25" s="14"/>
      <c r="E25" s="14"/>
      <c r="F25" s="14"/>
      <c r="G25" s="14">
        <f>SUM(C25:F25)</f>
        <v>0</v>
      </c>
      <c r="H25" s="14">
        <f>1/4000</f>
        <v>0.00025</v>
      </c>
      <c r="I25" s="14"/>
      <c r="J25" s="15"/>
    </row>
    <row r="27" spans="1:8" ht="38.25">
      <c r="A27" s="6"/>
      <c r="B27" s="7" t="s">
        <v>23</v>
      </c>
      <c r="C27" s="8" t="s">
        <v>12</v>
      </c>
      <c r="D27" s="8" t="s">
        <v>13</v>
      </c>
      <c r="E27" s="8" t="s">
        <v>14</v>
      </c>
      <c r="F27" s="8" t="s">
        <v>15</v>
      </c>
      <c r="G27" s="8"/>
      <c r="H27" s="19" t="s">
        <v>7</v>
      </c>
    </row>
    <row r="28" spans="2:8" ht="12.75">
      <c r="B28" s="17" t="s">
        <v>35</v>
      </c>
      <c r="C28" s="11">
        <v>8.8</v>
      </c>
      <c r="D28" s="11">
        <v>9.9</v>
      </c>
      <c r="E28" s="11">
        <v>9</v>
      </c>
      <c r="F28" s="11">
        <v>10.72</v>
      </c>
      <c r="G28" s="11"/>
      <c r="H28" s="12">
        <f>STDEV(C28:F28)</f>
        <v>0.8839871793942173</v>
      </c>
    </row>
    <row r="29" spans="2:8" ht="12.75">
      <c r="B29" s="17" t="s">
        <v>36</v>
      </c>
      <c r="C29" s="11">
        <v>0.8</v>
      </c>
      <c r="D29" s="11">
        <v>0.9</v>
      </c>
      <c r="E29" s="11">
        <v>0.58</v>
      </c>
      <c r="F29" s="11">
        <v>0.42</v>
      </c>
      <c r="G29" s="11"/>
      <c r="H29" s="12">
        <f>STDEV(C29:F29)</f>
        <v>0.21625602111078115</v>
      </c>
    </row>
    <row r="30" spans="2:8" ht="12.75">
      <c r="B30" s="17" t="s">
        <v>37</v>
      </c>
      <c r="C30" s="11">
        <v>6</v>
      </c>
      <c r="D30" s="11">
        <v>5.75</v>
      </c>
      <c r="E30" s="11">
        <v>4.67</v>
      </c>
      <c r="F30" s="11">
        <v>6.36</v>
      </c>
      <c r="G30" s="11">
        <f>AVERAGE(C30:F30)</f>
        <v>5.695</v>
      </c>
      <c r="H30" s="12">
        <f>STDEV(C30:F30)</f>
        <v>0.7277591176573</v>
      </c>
    </row>
    <row r="31" spans="2:8" ht="12.75">
      <c r="B31" s="18"/>
      <c r="C31" s="14"/>
      <c r="D31" s="14"/>
      <c r="E31" s="14"/>
      <c r="F31" s="14"/>
      <c r="G31" s="14"/>
      <c r="H31" s="15"/>
    </row>
    <row r="33" spans="3:5" ht="12.75">
      <c r="C33" t="s">
        <v>42</v>
      </c>
      <c r="D33" t="s">
        <v>43</v>
      </c>
      <c r="E33" t="s">
        <v>44</v>
      </c>
    </row>
    <row r="34" spans="1:5" s="3" customFormat="1" ht="12.75">
      <c r="A34" s="2" t="s">
        <v>28</v>
      </c>
      <c r="B34" s="4"/>
      <c r="C34" s="3" t="s">
        <v>41</v>
      </c>
      <c r="D34" s="3" t="s">
        <v>47</v>
      </c>
      <c r="E34" s="3" t="s">
        <v>48</v>
      </c>
    </row>
    <row r="35" spans="1:2" s="3" customFormat="1" ht="12.75">
      <c r="A35" s="2" t="s">
        <v>25</v>
      </c>
      <c r="B35" s="4"/>
    </row>
    <row r="36" spans="2:10" s="6" customFormat="1" ht="26.25" customHeight="1">
      <c r="B36" s="7" t="s">
        <v>0</v>
      </c>
      <c r="C36" s="8" t="s">
        <v>21</v>
      </c>
      <c r="D36" s="8" t="s">
        <v>22</v>
      </c>
      <c r="E36" s="8"/>
      <c r="F36" s="8"/>
      <c r="G36" s="8" t="s">
        <v>4</v>
      </c>
      <c r="H36" s="8" t="s">
        <v>24</v>
      </c>
      <c r="I36" s="8" t="s">
        <v>6</v>
      </c>
      <c r="J36" s="9" t="s">
        <v>7</v>
      </c>
    </row>
    <row r="37" spans="2:12" ht="25.5">
      <c r="B37" s="10" t="s">
        <v>1</v>
      </c>
      <c r="C37" s="11">
        <v>5</v>
      </c>
      <c r="D37" s="11">
        <v>22</v>
      </c>
      <c r="E37" s="11"/>
      <c r="F37" s="11"/>
      <c r="G37" s="11">
        <f>SUM(C37:F37)</f>
        <v>27</v>
      </c>
      <c r="H37" s="11">
        <f>G37/200</f>
        <v>0.135</v>
      </c>
      <c r="I37" s="11">
        <f>(G37+G38+G39)/200</f>
        <v>0.25</v>
      </c>
      <c r="J37" s="12">
        <f>STDEV(C37:F37)</f>
        <v>12.020815280171307</v>
      </c>
      <c r="L37" t="s">
        <v>54</v>
      </c>
    </row>
    <row r="38" spans="2:13" ht="25.5">
      <c r="B38" s="10" t="s">
        <v>2</v>
      </c>
      <c r="C38" s="11">
        <v>14</v>
      </c>
      <c r="D38" s="11">
        <v>9</v>
      </c>
      <c r="E38" s="11"/>
      <c r="F38" s="11"/>
      <c r="G38" s="11">
        <f>SUM(C38:F38)</f>
        <v>23</v>
      </c>
      <c r="H38" s="11">
        <f>27/200</f>
        <v>0.135</v>
      </c>
      <c r="I38" s="11"/>
      <c r="J38" s="12">
        <f>STDEV(C38:F38)</f>
        <v>3.5355339059327378</v>
      </c>
      <c r="K38">
        <f>AVERAGE(H37,H50)*100</f>
        <v>14.750000000000002</v>
      </c>
      <c r="L38">
        <f>AVERAGE(I37,I50)*100</f>
        <v>33.75</v>
      </c>
      <c r="M38" t="s">
        <v>58</v>
      </c>
    </row>
    <row r="39" spans="2:11" ht="25.5">
      <c r="B39" s="13" t="s">
        <v>3</v>
      </c>
      <c r="C39" s="14"/>
      <c r="D39" s="14"/>
      <c r="E39" s="14"/>
      <c r="F39" s="14"/>
      <c r="G39" s="14">
        <v>0</v>
      </c>
      <c r="H39" s="14"/>
      <c r="I39" s="14"/>
      <c r="J39" s="15"/>
      <c r="K39">
        <f>AVERAGE(H38,H51)*100</f>
        <v>20</v>
      </c>
    </row>
    <row r="40" ht="12.75">
      <c r="K40" t="e">
        <f>AVERAGE(H39,H52)*100</f>
        <v>#DIV/0!</v>
      </c>
    </row>
    <row r="41" spans="1:8" ht="38.25">
      <c r="A41" s="6"/>
      <c r="B41" s="7" t="s">
        <v>23</v>
      </c>
      <c r="C41" s="8" t="s">
        <v>39</v>
      </c>
      <c r="D41" s="8"/>
      <c r="E41" s="8" t="s">
        <v>38</v>
      </c>
      <c r="F41" s="8"/>
      <c r="G41" s="8"/>
      <c r="H41" s="19" t="s">
        <v>7</v>
      </c>
    </row>
    <row r="42" spans="2:8" ht="12.75">
      <c r="B42" s="17" t="s">
        <v>35</v>
      </c>
      <c r="C42" s="11">
        <v>18.4</v>
      </c>
      <c r="D42" s="11"/>
      <c r="E42" s="11">
        <v>13</v>
      </c>
      <c r="F42" s="11"/>
      <c r="G42" s="11"/>
      <c r="H42" s="12">
        <f>STDEV(C42:E42)</f>
        <v>3.8183766184073544</v>
      </c>
    </row>
    <row r="43" spans="2:8" ht="12.75">
      <c r="B43" s="17" t="s">
        <v>36</v>
      </c>
      <c r="C43" s="11">
        <v>1.2</v>
      </c>
      <c r="D43" s="11"/>
      <c r="E43" s="11">
        <v>8</v>
      </c>
      <c r="F43" s="11"/>
      <c r="G43" s="11"/>
      <c r="H43" s="12">
        <f>STDEV(C43:E43)</f>
        <v>4.8083261120685235</v>
      </c>
    </row>
    <row r="44" spans="2:8" ht="12.75">
      <c r="B44" s="17" t="s">
        <v>37</v>
      </c>
      <c r="C44" s="11">
        <v>15</v>
      </c>
      <c r="D44" s="11"/>
      <c r="E44" s="11">
        <v>11.5</v>
      </c>
      <c r="F44" s="11">
        <f>AVERAGE(C44:E44)</f>
        <v>13.25</v>
      </c>
      <c r="G44" s="11"/>
      <c r="H44" s="12">
        <f>STDEV(C44:E44)</f>
        <v>2.4748737341529163</v>
      </c>
    </row>
    <row r="45" spans="2:8" ht="12.75">
      <c r="B45" s="18"/>
      <c r="C45" s="14"/>
      <c r="D45" s="14"/>
      <c r="E45" s="14"/>
      <c r="F45" s="14"/>
      <c r="G45" s="14"/>
      <c r="H45" s="15"/>
    </row>
    <row r="47" spans="1:2" s="3" customFormat="1" ht="12.75">
      <c r="A47" s="2" t="s">
        <v>29</v>
      </c>
      <c r="B47" s="5"/>
    </row>
    <row r="48" spans="1:2" s="3" customFormat="1" ht="12.75">
      <c r="A48" s="2" t="s">
        <v>27</v>
      </c>
      <c r="B48" s="5"/>
    </row>
    <row r="49" spans="2:10" s="6" customFormat="1" ht="26.25" customHeight="1">
      <c r="B49" s="7" t="s">
        <v>0</v>
      </c>
      <c r="C49" s="8" t="s">
        <v>21</v>
      </c>
      <c r="D49" s="8" t="s">
        <v>22</v>
      </c>
      <c r="E49" s="8"/>
      <c r="F49" s="8" t="s">
        <v>19</v>
      </c>
      <c r="G49" s="8" t="s">
        <v>4</v>
      </c>
      <c r="H49" s="8" t="s">
        <v>5</v>
      </c>
      <c r="I49" s="8" t="s">
        <v>6</v>
      </c>
      <c r="J49" s="9" t="s">
        <v>7</v>
      </c>
    </row>
    <row r="50" spans="2:10" ht="25.5">
      <c r="B50" s="10" t="s">
        <v>1</v>
      </c>
      <c r="C50" s="11">
        <v>20</v>
      </c>
      <c r="D50" s="11">
        <v>12</v>
      </c>
      <c r="E50" s="11"/>
      <c r="F50" s="11"/>
      <c r="G50" s="11">
        <f>SUM(C50:F50)</f>
        <v>32</v>
      </c>
      <c r="H50" s="11">
        <f>G50/200</f>
        <v>0.16</v>
      </c>
      <c r="I50" s="11">
        <f>(G50+G51+G52)/200</f>
        <v>0.425</v>
      </c>
      <c r="J50" s="12">
        <f>STDEV(C50:F50)</f>
        <v>5.656854249492381</v>
      </c>
    </row>
    <row r="51" spans="2:10" ht="25.5">
      <c r="B51" s="10" t="s">
        <v>2</v>
      </c>
      <c r="C51" s="11">
        <v>20</v>
      </c>
      <c r="D51" s="11">
        <v>33</v>
      </c>
      <c r="E51" s="11"/>
      <c r="F51" s="11"/>
      <c r="G51" s="11">
        <f>SUM(C51:F51)</f>
        <v>53</v>
      </c>
      <c r="H51" s="11">
        <f>G51/200</f>
        <v>0.265</v>
      </c>
      <c r="I51" s="11"/>
      <c r="J51" s="12">
        <f>STDEV(C51:F51)</f>
        <v>9.192388155425117</v>
      </c>
    </row>
    <row r="52" spans="2:10" ht="25.5">
      <c r="B52" s="13" t="s">
        <v>3</v>
      </c>
      <c r="C52" s="14"/>
      <c r="D52" s="14"/>
      <c r="E52" s="14"/>
      <c r="F52" s="14"/>
      <c r="G52" s="14">
        <f>SUM(C52:F52)</f>
        <v>0</v>
      </c>
      <c r="H52" s="14"/>
      <c r="I52" s="14"/>
      <c r="J52" s="15"/>
    </row>
    <row r="54" spans="1:8" ht="38.25">
      <c r="A54" s="6"/>
      <c r="B54" s="7" t="s">
        <v>23</v>
      </c>
      <c r="C54" s="8" t="s">
        <v>39</v>
      </c>
      <c r="D54" s="8"/>
      <c r="E54" s="8" t="s">
        <v>38</v>
      </c>
      <c r="F54" s="8"/>
      <c r="G54" s="8"/>
      <c r="H54" s="19" t="s">
        <v>7</v>
      </c>
    </row>
    <row r="55" spans="2:8" ht="12.75">
      <c r="B55" s="17" t="s">
        <v>35</v>
      </c>
      <c r="C55" s="11">
        <v>18.75</v>
      </c>
      <c r="D55" s="11"/>
      <c r="E55" s="11">
        <v>16.4</v>
      </c>
      <c r="F55" s="11"/>
      <c r="G55" s="11"/>
      <c r="H55" s="12">
        <f>STDEV(C55:E55)</f>
        <v>1.6617009357884263</v>
      </c>
    </row>
    <row r="56" spans="1:8" s="3" customFormat="1" ht="12.75">
      <c r="A56"/>
      <c r="B56" s="17" t="s">
        <v>36</v>
      </c>
      <c r="C56" s="11">
        <v>1.3</v>
      </c>
      <c r="D56" s="11"/>
      <c r="E56" s="11">
        <v>0.88</v>
      </c>
      <c r="F56" s="11"/>
      <c r="G56" s="11"/>
      <c r="H56" s="12">
        <f>STDEV(C56:E56)</f>
        <v>0.2969848480983501</v>
      </c>
    </row>
    <row r="57" spans="1:8" s="3" customFormat="1" ht="12.75">
      <c r="A57"/>
      <c r="B57" s="17" t="s">
        <v>37</v>
      </c>
      <c r="C57" s="11">
        <v>8</v>
      </c>
      <c r="D57" s="11"/>
      <c r="E57" s="11">
        <v>10.4</v>
      </c>
      <c r="F57" s="11">
        <f>AVERAGE(C57:E57)</f>
        <v>9.2</v>
      </c>
      <c r="G57" s="11"/>
      <c r="H57" s="12">
        <f>STDEV(C57:E57)</f>
        <v>1.6970562748477294</v>
      </c>
    </row>
    <row r="58" spans="1:8" s="16" customFormat="1" ht="12.75">
      <c r="A58"/>
      <c r="B58" s="18"/>
      <c r="C58" s="14"/>
      <c r="D58" s="14"/>
      <c r="E58" s="14"/>
      <c r="F58" s="14"/>
      <c r="G58" s="14"/>
      <c r="H58" s="15"/>
    </row>
    <row r="59" spans="2:8" ht="12.75">
      <c r="B59" s="20"/>
      <c r="C59" s="11"/>
      <c r="D59" s="11"/>
      <c r="E59" s="11"/>
      <c r="F59" s="11"/>
      <c r="G59" s="11"/>
      <c r="H59" s="11"/>
    </row>
    <row r="61" spans="2:8" ht="12.75">
      <c r="B61" s="20"/>
      <c r="C61" s="11"/>
      <c r="D61" s="11"/>
      <c r="E61" s="11"/>
      <c r="F61" s="11"/>
      <c r="G61" s="11"/>
      <c r="H61" s="11"/>
    </row>
    <row r="62" spans="2:8" ht="12.75">
      <c r="B62" s="20"/>
      <c r="C62" s="11"/>
      <c r="D62" s="11"/>
      <c r="E62" s="11"/>
      <c r="F62" s="11"/>
      <c r="G62" s="11"/>
      <c r="H62" s="11"/>
    </row>
    <row r="67" spans="1:10" ht="12.75">
      <c r="A67" s="1"/>
      <c r="B67" s="5"/>
      <c r="C67" s="1"/>
      <c r="D67" s="1"/>
      <c r="E67" s="1"/>
      <c r="F67" s="1"/>
      <c r="G67" s="1"/>
      <c r="H67" s="1"/>
      <c r="I67" s="1"/>
      <c r="J67" s="1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6" spans="1:10" ht="12.75">
      <c r="A76" s="1"/>
      <c r="B76" s="5"/>
      <c r="C76" s="1"/>
      <c r="D76" s="1"/>
      <c r="E76" s="1"/>
      <c r="F76" s="1"/>
      <c r="G76" s="1"/>
      <c r="H76" s="1"/>
      <c r="I76" s="1"/>
      <c r="J76" s="1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5" spans="1:10" ht="12.75">
      <c r="A85" s="1"/>
      <c r="B85" s="5"/>
      <c r="C85" s="1"/>
      <c r="D85" s="1"/>
      <c r="E85" s="1"/>
      <c r="F85" s="1"/>
      <c r="G85" s="1"/>
      <c r="H85" s="1"/>
      <c r="I85" s="1"/>
      <c r="J85" s="1"/>
    </row>
    <row r="86" ht="12.75">
      <c r="B86" s="5"/>
    </row>
    <row r="87" ht="12.75">
      <c r="B87" s="5"/>
    </row>
    <row r="88" ht="12.75">
      <c r="B88" s="5"/>
    </row>
    <row r="89" ht="12.75">
      <c r="B89" s="5"/>
    </row>
  </sheetData>
  <printOptions/>
  <pageMargins left="0.5" right="0.5" top="0.5" bottom="1" header="0.5" footer="0.5"/>
  <pageSetup horizontalDpi="300" verticalDpi="300" orientation="landscape" scale="94" r:id="rId1"/>
  <headerFooter alignWithMargins="0">
    <oddHeader>&amp;C&amp;"Clearface,Regular"&amp;16Tree Sampling Survey:  
Two SubAlpine Zones In Northern Colorado&amp;R&amp;D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5" sqref="C5"/>
    </sheetView>
  </sheetViews>
  <sheetFormatPr defaultColWidth="9.140625" defaultRowHeight="12.75"/>
  <cols>
    <col min="2" max="2" width="15.421875" style="0" customWidth="1"/>
    <col min="8" max="8" width="10.00390625" style="0" customWidth="1"/>
    <col min="10" max="10" width="9.7109375" style="0" customWidth="1"/>
  </cols>
  <sheetData>
    <row r="1" ht="12.75">
      <c r="D1" s="1" t="s">
        <v>30</v>
      </c>
    </row>
    <row r="3" ht="12.75" customHeight="1"/>
    <row r="4" spans="2:10" s="6" customFormat="1" ht="44.25" customHeight="1">
      <c r="B4" s="7" t="s">
        <v>0</v>
      </c>
      <c r="C4" s="8" t="s">
        <v>31</v>
      </c>
      <c r="D4" s="8" t="s">
        <v>32</v>
      </c>
      <c r="E4" s="8" t="s">
        <v>33</v>
      </c>
      <c r="F4" s="8" t="s">
        <v>33</v>
      </c>
      <c r="G4" s="8" t="s">
        <v>4</v>
      </c>
      <c r="H4" s="8" t="s">
        <v>24</v>
      </c>
      <c r="I4" s="8" t="s">
        <v>6</v>
      </c>
      <c r="J4" s="9" t="s">
        <v>7</v>
      </c>
    </row>
    <row r="5" spans="2:10" ht="25.5">
      <c r="B5" s="10" t="s">
        <v>1</v>
      </c>
      <c r="C5" s="11"/>
      <c r="D5" s="11"/>
      <c r="E5" s="11"/>
      <c r="F5" s="11"/>
      <c r="G5" s="11">
        <f>SUM(C5:F5)</f>
        <v>0</v>
      </c>
      <c r="H5" s="11">
        <f>G5/400</f>
        <v>0</v>
      </c>
      <c r="I5" s="11"/>
      <c r="J5" s="12" t="e">
        <f>STDEV(C5:F5)</f>
        <v>#DIV/0!</v>
      </c>
    </row>
    <row r="6" spans="2:10" ht="12.75">
      <c r="B6" s="10" t="s">
        <v>2</v>
      </c>
      <c r="C6" s="11"/>
      <c r="D6" s="11"/>
      <c r="E6" s="11"/>
      <c r="F6" s="11"/>
      <c r="G6" s="11">
        <f>SUM(C6:F6)</f>
        <v>0</v>
      </c>
      <c r="H6" s="11">
        <f>27/400</f>
        <v>0.0675</v>
      </c>
      <c r="I6" s="11"/>
      <c r="J6" s="12" t="e">
        <f>STDEV(C6:F6)</f>
        <v>#DIV/0!</v>
      </c>
    </row>
    <row r="7" spans="2:10" ht="12.75">
      <c r="B7" s="13" t="s">
        <v>3</v>
      </c>
      <c r="C7" s="14"/>
      <c r="D7" s="14"/>
      <c r="E7" s="14"/>
      <c r="F7" s="14"/>
      <c r="G7" s="14">
        <v>1</v>
      </c>
      <c r="H7" s="14">
        <f>1/4000</f>
        <v>0.00025</v>
      </c>
      <c r="I7" s="14"/>
      <c r="J7" s="15"/>
    </row>
    <row r="8" ht="12.75">
      <c r="B8" s="4"/>
    </row>
    <row r="9" spans="1:8" ht="38.25">
      <c r="A9" s="6"/>
      <c r="B9" s="7" t="s">
        <v>23</v>
      </c>
      <c r="C9" s="8" t="s">
        <v>31</v>
      </c>
      <c r="D9" s="8" t="s">
        <v>32</v>
      </c>
      <c r="E9" s="8" t="s">
        <v>33</v>
      </c>
      <c r="F9" s="8" t="s">
        <v>33</v>
      </c>
      <c r="G9" s="8" t="s">
        <v>4</v>
      </c>
      <c r="H9" s="19" t="s">
        <v>7</v>
      </c>
    </row>
    <row r="10" spans="2:8" ht="12.75">
      <c r="B10" s="17" t="s">
        <v>8</v>
      </c>
      <c r="C10" s="11"/>
      <c r="D10" s="11"/>
      <c r="E10" s="11"/>
      <c r="F10" s="11"/>
      <c r="G10" s="11">
        <f>SUM(C10:F10)</f>
        <v>0</v>
      </c>
      <c r="H10" s="12"/>
    </row>
    <row r="11" spans="2:8" ht="12.75">
      <c r="B11" s="17" t="s">
        <v>9</v>
      </c>
      <c r="C11" s="11"/>
      <c r="D11" s="11"/>
      <c r="E11" s="11"/>
      <c r="F11" s="11"/>
      <c r="G11" s="11">
        <f>SUM(C11:F11)</f>
        <v>0</v>
      </c>
      <c r="H11" s="12"/>
    </row>
    <row r="12" spans="2:8" ht="12.75">
      <c r="B12" s="17" t="s">
        <v>10</v>
      </c>
      <c r="C12" s="11"/>
      <c r="D12" s="11"/>
      <c r="E12" s="11"/>
      <c r="F12" s="11"/>
      <c r="G12" s="11">
        <v>1</v>
      </c>
      <c r="H12" s="12"/>
    </row>
    <row r="13" spans="2:8" ht="12.75">
      <c r="B13" s="18" t="s">
        <v>11</v>
      </c>
      <c r="C13" s="14"/>
      <c r="D13" s="14"/>
      <c r="E13" s="14"/>
      <c r="F13" s="14"/>
      <c r="G13" s="14"/>
      <c r="H13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2005-02-20T15:52:02Z</cp:lastPrinted>
  <dcterms:created xsi:type="dcterms:W3CDTF">2005-02-20T00:56:43Z</dcterms:created>
  <dcterms:modified xsi:type="dcterms:W3CDTF">2005-02-21T21:06:52Z</dcterms:modified>
  <cp:category/>
  <cp:version/>
  <cp:contentType/>
  <cp:contentStatus/>
</cp:coreProperties>
</file>